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INGSTON FLASH DRIVE FILES\TAX LEVY\2022 tax levy\"/>
    </mc:Choice>
  </mc:AlternateContent>
  <xr:revisionPtr revIDLastSave="0" documentId="8_{3A39FEA1-9F28-481C-8B74-019443A14914}" xr6:coauthVersionLast="47" xr6:coauthVersionMax="47" xr10:uidLastSave="{00000000-0000-0000-0000-000000000000}"/>
  <bookViews>
    <workbookView xWindow="-28920" yWindow="30" windowWidth="29040" windowHeight="15840" xr2:uid="{92EBE616-729F-425C-951F-13E9D3BF639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7" i="1" l="1"/>
  <c r="B104" i="1"/>
  <c r="B103" i="1"/>
  <c r="B102" i="1"/>
  <c r="B100" i="1"/>
  <c r="B99" i="1"/>
  <c r="B98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58" i="1"/>
  <c r="B54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1" i="1" s="1"/>
  <c r="B56" i="1" s="1"/>
  <c r="B59" i="1" s="1"/>
  <c r="B105" i="1" s="1"/>
  <c r="B108" i="1" s="1"/>
  <c r="B3" i="1"/>
  <c r="B2" i="1"/>
</calcChain>
</file>

<file path=xl/sharedStrings.xml><?xml version="1.0" encoding="utf-8"?>
<sst xmlns="http://schemas.openxmlformats.org/spreadsheetml/2006/main" count="103" uniqueCount="101">
  <si>
    <t>2022 BUDGET</t>
  </si>
  <si>
    <t>Routine care</t>
  </si>
  <si>
    <t>Observation Revenue</t>
  </si>
  <si>
    <t>Procedure Room</t>
  </si>
  <si>
    <t>Rehab Physical therapy</t>
  </si>
  <si>
    <t>Rehab Speech Therapy</t>
  </si>
  <si>
    <t>Alternative Program Revenue</t>
  </si>
  <si>
    <t>Central Supply Revenue</t>
  </si>
  <si>
    <t>Emergency Room Revenue</t>
  </si>
  <si>
    <t>Laboratory Revenue-includes send out</t>
  </si>
  <si>
    <t>Blood Bank Revenue</t>
  </si>
  <si>
    <t>EKG Revenue</t>
  </si>
  <si>
    <t>Radiology Revenue</t>
  </si>
  <si>
    <t>CT Revenue</t>
  </si>
  <si>
    <t>MRI REV</t>
  </si>
  <si>
    <t xml:space="preserve">Pharmacy Revenue- includes IV </t>
  </si>
  <si>
    <t>Respiratory Therapy Revenue</t>
  </si>
  <si>
    <t>Crowell Clinic</t>
  </si>
  <si>
    <t>Quanah Clinic</t>
  </si>
  <si>
    <t>PROF FEES</t>
  </si>
  <si>
    <t>TOTAL PATIENT REVENUE</t>
  </si>
  <si>
    <t>OTHER OPERATING REVENUE</t>
  </si>
  <si>
    <t>RE-HAB CONTRACT REVENUE</t>
  </si>
  <si>
    <t>MEDICAL RECORDS REVENUE</t>
  </si>
  <si>
    <t>CAFETERIA OTHER REVENUE-SALES</t>
  </si>
  <si>
    <t>TAX DISTRICT REVENUE</t>
  </si>
  <si>
    <t>340-B REVENUE</t>
  </si>
  <si>
    <t>UC  PAYMENT/1115 WAIVER</t>
  </si>
  <si>
    <t>MISCELLANEOUS REVENUE</t>
  </si>
  <si>
    <t>BAD DEBT PAYMENTS</t>
  </si>
  <si>
    <t>HARDEMAN RHC CL BAD DEBT PAYME</t>
  </si>
  <si>
    <t>HARDEMAN RHC CL PCIP PAYMENT</t>
  </si>
  <si>
    <t>INTEREST INCOME</t>
  </si>
  <si>
    <t>MEDICARE/INS INTERST INCOME</t>
  </si>
  <si>
    <t>INTEREST INCOME FOUNDATION</t>
  </si>
  <si>
    <t>Medical Records Clinic</t>
  </si>
  <si>
    <t>Community Service Revenue</t>
  </si>
  <si>
    <t>Rental/lease revenue</t>
  </si>
  <si>
    <t>Tobacco Settlement</t>
  </si>
  <si>
    <t>Disproportionate Share Revnue</t>
  </si>
  <si>
    <t>SHIP Revenue</t>
  </si>
  <si>
    <t>Uncompensated Trauma Grant</t>
  </si>
  <si>
    <t>Medical Supply Revenue</t>
  </si>
  <si>
    <t>Telephone -USF Rebate</t>
  </si>
  <si>
    <t>URHIP</t>
  </si>
  <si>
    <t>CHIRP IGT</t>
  </si>
  <si>
    <t>RAPPS IGT</t>
  </si>
  <si>
    <t>rebate revenue</t>
  </si>
  <si>
    <t>returned check collectio</t>
  </si>
  <si>
    <t>FOARD RHC BAD DEBT RECOVERY</t>
  </si>
  <si>
    <t>FOARD RHC INS INT PENALTY ACCT</t>
  </si>
  <si>
    <t>COVID FUNDS</t>
  </si>
  <si>
    <t>TOTAL OTHER OPERATING REVENUE</t>
  </si>
  <si>
    <t>TOTAL REVENUE</t>
  </si>
  <si>
    <t>DEDUCTIONS FROM REVENUE</t>
  </si>
  <si>
    <t>NET REVENUE</t>
  </si>
  <si>
    <t>EXPENSES</t>
  </si>
  <si>
    <t>Nursing Expense</t>
  </si>
  <si>
    <t>Rehab Expense</t>
  </si>
  <si>
    <t>SPEECH EXPENSE</t>
  </si>
  <si>
    <t>Alternative Program Expense</t>
  </si>
  <si>
    <t>Central Supply</t>
  </si>
  <si>
    <t>Emergency Room</t>
  </si>
  <si>
    <t xml:space="preserve">Trauma </t>
  </si>
  <si>
    <t>Procedure room</t>
  </si>
  <si>
    <t>Ambulance</t>
  </si>
  <si>
    <t>Respiratory Therapy</t>
  </si>
  <si>
    <t>Laboratory</t>
  </si>
  <si>
    <t xml:space="preserve">Blood </t>
  </si>
  <si>
    <t>Radiology</t>
  </si>
  <si>
    <t>CT Scan</t>
  </si>
  <si>
    <t>MRI</t>
  </si>
  <si>
    <t>Pharmacy/IV</t>
  </si>
  <si>
    <t>Medical Records</t>
  </si>
  <si>
    <t>Dietary</t>
  </si>
  <si>
    <t>Plant Operations</t>
  </si>
  <si>
    <t>Housekeeping</t>
  </si>
  <si>
    <t>Business Office</t>
  </si>
  <si>
    <t>Administrative Services</t>
  </si>
  <si>
    <t>Depreciation Expense</t>
  </si>
  <si>
    <t>Insurance Expense</t>
  </si>
  <si>
    <t>Interest Expense</t>
  </si>
  <si>
    <t>Penalty/EXPENSE</t>
  </si>
  <si>
    <t xml:space="preserve">Employee FICA </t>
  </si>
  <si>
    <t>EMPLOYEE TEC</t>
  </si>
  <si>
    <t>employee misc</t>
  </si>
  <si>
    <t>employee benefits</t>
  </si>
  <si>
    <t>Employee 403 match</t>
  </si>
  <si>
    <t>RECRUIT/SCHOOLING</t>
  </si>
  <si>
    <t>Grant revenue</t>
  </si>
  <si>
    <t>Disposition of Assets</t>
  </si>
  <si>
    <t>Donations</t>
  </si>
  <si>
    <t>Donations exp</t>
  </si>
  <si>
    <t>sales and use tax</t>
  </si>
  <si>
    <t>SONT IGT EXP</t>
  </si>
  <si>
    <t>340B EXPENSE</t>
  </si>
  <si>
    <t>Property Tax exp</t>
  </si>
  <si>
    <t>TOTAL EXPENSE</t>
  </si>
  <si>
    <t>REVENUE TO EXPENSE</t>
  </si>
  <si>
    <t>SONT INDIGENT SUPPORT- HARRIS</t>
  </si>
  <si>
    <t>BUDGET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</si>
</sst>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Verdana"/>
      <family val="2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10"/>
      <color rgb="FFFF0000"/>
      <name val="Courier New"/>
      <family val="3"/>
    </font>
    <font>
      <b/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/>
    </xf>
  </cellStyleXfs>
  <cellXfs count="20">
    <xf numFmtId="0" fontId="0" fillId="0" borderId="0" xfId="0"/>
    <xf numFmtId="0" fontId="0" fillId="2" borderId="0" xfId="0" applyFill="1"/>
    <xf numFmtId="0" fontId="0" fillId="2" borderId="0" xfId="1" applyNumberFormat="1" applyFont="1" applyFill="1" applyAlignment="1">
      <alignment horizontal="center"/>
    </xf>
    <xf numFmtId="0" fontId="4" fillId="0" borderId="1" xfId="2" applyNumberFormat="1" applyFont="1" applyFill="1" applyBorder="1" applyAlignment="1">
      <alignment vertical="top" wrapText="1"/>
    </xf>
    <xf numFmtId="44" fontId="5" fillId="0" borderId="0" xfId="1" applyFont="1"/>
    <xf numFmtId="0" fontId="4" fillId="0" borderId="0" xfId="2" applyNumberFormat="1" applyFont="1" applyFill="1" applyBorder="1" applyAlignment="1">
      <alignment vertical="top" wrapText="1"/>
    </xf>
    <xf numFmtId="44" fontId="4" fillId="0" borderId="0" xfId="1" applyFont="1" applyFill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44" fontId="4" fillId="2" borderId="1" xfId="1" applyFont="1" applyFill="1" applyBorder="1" applyAlignment="1">
      <alignment vertical="top" wrapText="1"/>
    </xf>
    <xf numFmtId="44" fontId="0" fillId="0" borderId="0" xfId="1" applyFont="1"/>
    <xf numFmtId="44" fontId="0" fillId="0" borderId="0" xfId="1" applyFont="1" applyFill="1"/>
    <xf numFmtId="0" fontId="4" fillId="0" borderId="1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44" fontId="0" fillId="2" borderId="0" xfId="1" applyFont="1" applyFill="1"/>
    <xf numFmtId="0" fontId="4" fillId="2" borderId="0" xfId="2" applyFont="1" applyFill="1" applyBorder="1" applyAlignment="1">
      <alignment vertical="top" wrapText="1"/>
    </xf>
    <xf numFmtId="44" fontId="4" fillId="2" borderId="0" xfId="1" applyFont="1" applyFill="1" applyBorder="1" applyAlignment="1">
      <alignment vertical="top" wrapText="1"/>
    </xf>
    <xf numFmtId="44" fontId="2" fillId="0" borderId="0" xfId="1" applyFont="1"/>
    <xf numFmtId="44" fontId="6" fillId="0" borderId="0" xfId="1" applyFont="1" applyFill="1" applyBorder="1" applyAlignment="1">
      <alignment vertical="top" wrapText="1"/>
    </xf>
    <xf numFmtId="0" fontId="7" fillId="0" borderId="0" xfId="0" applyFont="1"/>
    <xf numFmtId="44" fontId="7" fillId="0" borderId="0" xfId="1" applyFont="1"/>
  </cellXfs>
  <cellStyles count="3">
    <cellStyle name="Currency" xfId="1" builtinId="4"/>
    <cellStyle name="Normal" xfId="0" builtinId="0"/>
    <cellStyle name="Normal 2" xfId="2" xr:uid="{4F657442-BC2D-4AF2-9B1A-EBB9EA246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NGSTON%20FLASH%20DRIVE%20FILES/BUDGETS/BUDGET/2022%20BUDGET/2022%20budget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__rwrep6323497836481772669"/>
      <sheetName val="REVENUE"/>
      <sheetName val="OTHER MISC REVENUE"/>
      <sheetName val="DEDUCTION FROM REV"/>
      <sheetName val="EXPENSES"/>
      <sheetName val="budget summary projection"/>
      <sheetName val="salaries"/>
      <sheetName val="routine care"/>
      <sheetName val="observation"/>
      <sheetName val="procedure room"/>
      <sheetName val="rehab physical therapy"/>
      <sheetName val="rehab speech therapy"/>
      <sheetName val="Trinity Center"/>
      <sheetName val="Central Supply"/>
      <sheetName val="Emergency Room"/>
      <sheetName val="Lab"/>
      <sheetName val="Blood Bank"/>
      <sheetName val="EKG"/>
      <sheetName val="RADIOLOGY"/>
      <sheetName val="CT REVENUE"/>
      <sheetName val="MRI"/>
      <sheetName val="PHARMACY"/>
      <sheetName val="RESP THERAPY"/>
      <sheetName val="CROWELL"/>
      <sheetName val="QUANAH CLINIC"/>
      <sheetName val="PROF FEE"/>
      <sheetName val="OTHER REVENUE"/>
      <sheetName val="ADMIN AND OTHER"/>
      <sheetName val="BUSINESS OFFICE"/>
      <sheetName val="HOUSEKEEPING"/>
      <sheetName val="PLANT OPERATIONS"/>
      <sheetName val="MEDICAL RECORDS"/>
      <sheetName val="DIETARY"/>
      <sheetName val="EMPLOYEE BENEFITS"/>
    </sheetNames>
    <sheetDataSet>
      <sheetData sheetId="0"/>
      <sheetData sheetId="1"/>
      <sheetData sheetId="2"/>
      <sheetData sheetId="3">
        <row r="84">
          <cell r="I84">
            <v>3216575.6099999994</v>
          </cell>
        </row>
      </sheetData>
      <sheetData sheetId="4"/>
      <sheetData sheetId="5"/>
      <sheetData sheetId="6"/>
      <sheetData sheetId="7">
        <row r="5">
          <cell r="I5">
            <v>-343250</v>
          </cell>
        </row>
        <row r="25">
          <cell r="I25">
            <v>1698369</v>
          </cell>
        </row>
      </sheetData>
      <sheetData sheetId="8">
        <row r="6">
          <cell r="I6">
            <v>-70766</v>
          </cell>
        </row>
      </sheetData>
      <sheetData sheetId="9">
        <row r="2">
          <cell r="I2">
            <v>-189007.02</v>
          </cell>
        </row>
        <row r="5">
          <cell r="H5">
            <v>2025</v>
          </cell>
        </row>
      </sheetData>
      <sheetData sheetId="10">
        <row r="7">
          <cell r="I7">
            <v>-1390817.07</v>
          </cell>
        </row>
        <row r="26">
          <cell r="I26">
            <v>765318</v>
          </cell>
        </row>
      </sheetData>
      <sheetData sheetId="11">
        <row r="7">
          <cell r="I7">
            <v>-130827.03</v>
          </cell>
        </row>
        <row r="13">
          <cell r="I13">
            <v>87481</v>
          </cell>
        </row>
      </sheetData>
      <sheetData sheetId="12">
        <row r="1">
          <cell r="I1">
            <v>-1388110</v>
          </cell>
        </row>
        <row r="21">
          <cell r="I21">
            <v>319634</v>
          </cell>
        </row>
      </sheetData>
      <sheetData sheetId="13">
        <row r="7">
          <cell r="I7">
            <v>-63791.840000000004</v>
          </cell>
        </row>
        <row r="21">
          <cell r="I21">
            <v>126687.6</v>
          </cell>
        </row>
      </sheetData>
      <sheetData sheetId="14">
        <row r="7">
          <cell r="M7">
            <v>-765535</v>
          </cell>
        </row>
        <row r="21">
          <cell r="M21">
            <v>658725</v>
          </cell>
        </row>
        <row r="30">
          <cell r="M30">
            <v>2250</v>
          </cell>
        </row>
      </sheetData>
      <sheetData sheetId="15">
        <row r="14">
          <cell r="I14">
            <v>-1881854.9699999997</v>
          </cell>
        </row>
        <row r="36">
          <cell r="I36">
            <v>663401.14</v>
          </cell>
        </row>
      </sheetData>
      <sheetData sheetId="16">
        <row r="8">
          <cell r="I8">
            <v>-81739.05</v>
          </cell>
        </row>
        <row r="11">
          <cell r="I11">
            <v>40000</v>
          </cell>
        </row>
      </sheetData>
      <sheetData sheetId="17">
        <row r="8">
          <cell r="I8">
            <v>-47136</v>
          </cell>
        </row>
      </sheetData>
      <sheetData sheetId="18">
        <row r="11">
          <cell r="I11">
            <v>-320629.5</v>
          </cell>
        </row>
        <row r="29">
          <cell r="I29">
            <v>213636.2</v>
          </cell>
        </row>
      </sheetData>
      <sheetData sheetId="19">
        <row r="7">
          <cell r="I7">
            <v>-976047</v>
          </cell>
        </row>
        <row r="16">
          <cell r="I16">
            <v>54477.04</v>
          </cell>
        </row>
      </sheetData>
      <sheetData sheetId="20">
        <row r="5">
          <cell r="I5">
            <v>-186000</v>
          </cell>
        </row>
        <row r="12">
          <cell r="I12">
            <v>43475</v>
          </cell>
        </row>
      </sheetData>
      <sheetData sheetId="21">
        <row r="12">
          <cell r="I12">
            <v>-1195163.77</v>
          </cell>
        </row>
        <row r="29">
          <cell r="I29">
            <v>457178</v>
          </cell>
        </row>
      </sheetData>
      <sheetData sheetId="22">
        <row r="7">
          <cell r="I7">
            <v>-101678.5</v>
          </cell>
        </row>
        <row r="14">
          <cell r="I14">
            <v>21850</v>
          </cell>
        </row>
      </sheetData>
      <sheetData sheetId="23">
        <row r="2">
          <cell r="I2">
            <v>-171203.96</v>
          </cell>
        </row>
        <row r="24">
          <cell r="I24">
            <v>194175</v>
          </cell>
        </row>
      </sheetData>
      <sheetData sheetId="24">
        <row r="1">
          <cell r="I1">
            <v>-959959.56</v>
          </cell>
        </row>
        <row r="29">
          <cell r="I29">
            <v>1074990</v>
          </cell>
        </row>
      </sheetData>
      <sheetData sheetId="25">
        <row r="5">
          <cell r="I5">
            <v>-459014</v>
          </cell>
        </row>
      </sheetData>
      <sheetData sheetId="26"/>
      <sheetData sheetId="27">
        <row r="4">
          <cell r="H4">
            <v>775000</v>
          </cell>
        </row>
        <row r="9">
          <cell r="H9">
            <v>1500</v>
          </cell>
        </row>
        <row r="18">
          <cell r="H18">
            <v>122800</v>
          </cell>
        </row>
        <row r="20">
          <cell r="H20">
            <v>80</v>
          </cell>
        </row>
        <row r="21">
          <cell r="H21">
            <v>19000</v>
          </cell>
        </row>
        <row r="24">
          <cell r="H24">
            <v>325000</v>
          </cell>
        </row>
        <row r="29">
          <cell r="H29">
            <v>27985.54</v>
          </cell>
        </row>
        <row r="30">
          <cell r="H30">
            <v>750</v>
          </cell>
        </row>
        <row r="31">
          <cell r="H31">
            <v>-1500</v>
          </cell>
        </row>
        <row r="32">
          <cell r="H32">
            <v>-288000</v>
          </cell>
        </row>
        <row r="34">
          <cell r="H34">
            <v>1000</v>
          </cell>
        </row>
        <row r="70">
          <cell r="H70">
            <v>783393.04</v>
          </cell>
        </row>
      </sheetData>
      <sheetData sheetId="28">
        <row r="19">
          <cell r="H19">
            <v>356938</v>
          </cell>
        </row>
      </sheetData>
      <sheetData sheetId="29">
        <row r="10">
          <cell r="H10">
            <v>133399</v>
          </cell>
        </row>
      </sheetData>
      <sheetData sheetId="30">
        <row r="21">
          <cell r="I21">
            <v>229836</v>
          </cell>
        </row>
      </sheetData>
      <sheetData sheetId="31">
        <row r="14">
          <cell r="H14">
            <v>130322</v>
          </cell>
        </row>
      </sheetData>
      <sheetData sheetId="32">
        <row r="12">
          <cell r="H12">
            <v>142079.52000000002</v>
          </cell>
        </row>
      </sheetData>
      <sheetData sheetId="33">
        <row r="2">
          <cell r="H2">
            <v>358868</v>
          </cell>
        </row>
        <row r="3">
          <cell r="H3">
            <v>29000</v>
          </cell>
        </row>
        <row r="74">
          <cell r="H74">
            <v>414533.72000000003</v>
          </cell>
        </row>
        <row r="78">
          <cell r="H78">
            <v>2000</v>
          </cell>
        </row>
        <row r="80">
          <cell r="H80">
            <v>55575</v>
          </cell>
        </row>
        <row r="82">
          <cell r="H82">
            <v>8300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B329A-6FA7-4FDA-AF7B-51F2325EE668}">
  <dimension ref="A1:C109"/>
  <sheetViews>
    <sheetView tabSelected="1" workbookViewId="0">
      <selection activeCell="K11" sqref="K11"/>
    </sheetView>
  </sheetViews>
  <sheetFormatPr defaultRowHeight="15" x14ac:dyDescent="0.25"/>
  <cols>
    <col min="1" max="1" width="35" bestFit="1" customWidth="1"/>
    <col min="2" max="2" width="20.7109375" bestFit="1" customWidth="1"/>
    <col min="3" max="3" width="12.140625" bestFit="1" customWidth="1"/>
  </cols>
  <sheetData>
    <row r="1" spans="1:3" x14ac:dyDescent="0.25">
      <c r="A1" s="1" t="s">
        <v>0</v>
      </c>
      <c r="B1" s="2">
        <v>2022</v>
      </c>
      <c r="C1" s="1"/>
    </row>
    <row r="2" spans="1:3" x14ac:dyDescent="0.25">
      <c r="A2" s="3" t="s">
        <v>1</v>
      </c>
      <c r="B2" s="4">
        <f>'[1]routine care'!$I$5</f>
        <v>-343250</v>
      </c>
      <c r="C2" s="5"/>
    </row>
    <row r="3" spans="1:3" x14ac:dyDescent="0.25">
      <c r="A3" s="3" t="s">
        <v>2</v>
      </c>
      <c r="B3" s="6">
        <f>[1]observation!$I$6</f>
        <v>-70766</v>
      </c>
      <c r="C3" s="5"/>
    </row>
    <row r="4" spans="1:3" x14ac:dyDescent="0.25">
      <c r="A4" s="3" t="s">
        <v>3</v>
      </c>
      <c r="B4" s="6">
        <f>'[1]procedure room'!$I$2</f>
        <v>-189007.02</v>
      </c>
      <c r="C4" s="5"/>
    </row>
    <row r="5" spans="1:3" x14ac:dyDescent="0.25">
      <c r="A5" s="3" t="s">
        <v>4</v>
      </c>
      <c r="B5" s="6">
        <f>'[1]rehab physical therapy'!$I$7</f>
        <v>-1390817.07</v>
      </c>
      <c r="C5" s="5"/>
    </row>
    <row r="6" spans="1:3" x14ac:dyDescent="0.25">
      <c r="A6" s="3" t="s">
        <v>5</v>
      </c>
      <c r="B6" s="6">
        <f>'[1]rehab speech therapy'!$I$7</f>
        <v>-130827.03</v>
      </c>
      <c r="C6" s="5"/>
    </row>
    <row r="7" spans="1:3" x14ac:dyDescent="0.25">
      <c r="A7" s="3" t="s">
        <v>6</v>
      </c>
      <c r="B7" s="6">
        <f>'[1]Trinity Center'!$I$1</f>
        <v>-1388110</v>
      </c>
      <c r="C7" s="5"/>
    </row>
    <row r="8" spans="1:3" x14ac:dyDescent="0.25">
      <c r="A8" s="3" t="s">
        <v>7</v>
      </c>
      <c r="B8" s="6">
        <f>'[1]Central Supply'!$I$7</f>
        <v>-63791.840000000004</v>
      </c>
      <c r="C8" s="5"/>
    </row>
    <row r="9" spans="1:3" x14ac:dyDescent="0.25">
      <c r="A9" s="3" t="s">
        <v>8</v>
      </c>
      <c r="B9" s="6">
        <f>'[1]Emergency Room'!$M$7</f>
        <v>-765535</v>
      </c>
      <c r="C9" s="5"/>
    </row>
    <row r="10" spans="1:3" ht="27" x14ac:dyDescent="0.25">
      <c r="A10" s="3" t="s">
        <v>9</v>
      </c>
      <c r="B10" s="6">
        <f>[1]Lab!$I$14</f>
        <v>-1881854.9699999997</v>
      </c>
      <c r="C10" s="5"/>
    </row>
    <row r="11" spans="1:3" x14ac:dyDescent="0.25">
      <c r="A11" s="3" t="s">
        <v>10</v>
      </c>
      <c r="B11" s="6">
        <f>'[1]Blood Bank'!$I$8</f>
        <v>-81739.05</v>
      </c>
      <c r="C11" s="5"/>
    </row>
    <row r="12" spans="1:3" x14ac:dyDescent="0.25">
      <c r="A12" s="3" t="s">
        <v>11</v>
      </c>
      <c r="B12" s="6">
        <f>[1]EKG!$I$8</f>
        <v>-47136</v>
      </c>
      <c r="C12" s="5"/>
    </row>
    <row r="13" spans="1:3" x14ac:dyDescent="0.25">
      <c r="A13" s="3" t="s">
        <v>12</v>
      </c>
      <c r="B13" s="6">
        <f>[1]RADIOLOGY!$I$11</f>
        <v>-320629.5</v>
      </c>
      <c r="C13" s="5"/>
    </row>
    <row r="14" spans="1:3" x14ac:dyDescent="0.25">
      <c r="A14" s="3" t="s">
        <v>13</v>
      </c>
      <c r="B14" s="6">
        <f>'[1]CT REVENUE'!$I$7</f>
        <v>-976047</v>
      </c>
      <c r="C14" s="5"/>
    </row>
    <row r="15" spans="1:3" x14ac:dyDescent="0.25">
      <c r="A15" s="3" t="s">
        <v>14</v>
      </c>
      <c r="B15" s="6">
        <f>[1]MRI!$I$5</f>
        <v>-186000</v>
      </c>
      <c r="C15" s="5"/>
    </row>
    <row r="16" spans="1:3" x14ac:dyDescent="0.25">
      <c r="A16" s="3" t="s">
        <v>15</v>
      </c>
      <c r="B16" s="6">
        <f>[1]PHARMACY!$I$12</f>
        <v>-1195163.77</v>
      </c>
      <c r="C16" s="5"/>
    </row>
    <row r="17" spans="1:3" x14ac:dyDescent="0.25">
      <c r="A17" s="3" t="s">
        <v>16</v>
      </c>
      <c r="B17" s="6">
        <f>'[1]RESP THERAPY'!$I$7</f>
        <v>-101678.5</v>
      </c>
      <c r="C17" s="5"/>
    </row>
    <row r="18" spans="1:3" x14ac:dyDescent="0.25">
      <c r="A18" s="3" t="s">
        <v>17</v>
      </c>
      <c r="B18" s="6">
        <f>[1]CROWELL!$I$2</f>
        <v>-171203.96</v>
      </c>
      <c r="C18" s="5"/>
    </row>
    <row r="19" spans="1:3" x14ac:dyDescent="0.25">
      <c r="A19" s="3" t="s">
        <v>18</v>
      </c>
      <c r="B19" s="6">
        <f>'[1]QUANAH CLINIC'!$I$1</f>
        <v>-959959.56</v>
      </c>
      <c r="C19" s="5"/>
    </row>
    <row r="20" spans="1:3" x14ac:dyDescent="0.25">
      <c r="A20" s="3" t="s">
        <v>19</v>
      </c>
      <c r="B20" s="6">
        <f>'[1]PROF FEE'!$I$5</f>
        <v>-459014</v>
      </c>
      <c r="C20" s="5"/>
    </row>
    <row r="21" spans="1:3" x14ac:dyDescent="0.25">
      <c r="A21" s="7" t="s">
        <v>20</v>
      </c>
      <c r="B21" s="8">
        <f>SUM(B2:B20)</f>
        <v>-10722530.270000001</v>
      </c>
      <c r="C21" s="7"/>
    </row>
    <row r="22" spans="1:3" x14ac:dyDescent="0.25">
      <c r="B22" s="9"/>
    </row>
    <row r="23" spans="1:3" x14ac:dyDescent="0.25">
      <c r="A23" s="5" t="s">
        <v>21</v>
      </c>
      <c r="B23" s="6"/>
      <c r="C23" s="5"/>
    </row>
    <row r="24" spans="1:3" x14ac:dyDescent="0.25">
      <c r="A24" t="s">
        <v>22</v>
      </c>
      <c r="B24" s="9">
        <v>20000</v>
      </c>
    </row>
    <row r="25" spans="1:3" x14ac:dyDescent="0.25">
      <c r="A25" t="s">
        <v>23</v>
      </c>
      <c r="B25" s="9">
        <v>1850</v>
      </c>
    </row>
    <row r="26" spans="1:3" x14ac:dyDescent="0.25">
      <c r="A26" t="s">
        <v>24</v>
      </c>
      <c r="B26" s="10">
        <v>8000</v>
      </c>
    </row>
    <row r="27" spans="1:3" x14ac:dyDescent="0.25">
      <c r="A27" t="s">
        <v>25</v>
      </c>
      <c r="B27" s="10">
        <v>1213863</v>
      </c>
    </row>
    <row r="28" spans="1:3" x14ac:dyDescent="0.25">
      <c r="A28" t="s">
        <v>26</v>
      </c>
      <c r="B28" s="10">
        <v>850000</v>
      </c>
    </row>
    <row r="29" spans="1:3" x14ac:dyDescent="0.25">
      <c r="A29" t="s">
        <v>27</v>
      </c>
      <c r="B29" s="10">
        <v>140000</v>
      </c>
    </row>
    <row r="30" spans="1:3" x14ac:dyDescent="0.25">
      <c r="A30" t="s">
        <v>28</v>
      </c>
      <c r="B30" s="10">
        <v>2000</v>
      </c>
    </row>
    <row r="31" spans="1:3" x14ac:dyDescent="0.25">
      <c r="A31" t="s">
        <v>29</v>
      </c>
      <c r="B31" s="9">
        <v>39000</v>
      </c>
    </row>
    <row r="32" spans="1:3" x14ac:dyDescent="0.25">
      <c r="A32" t="s">
        <v>30</v>
      </c>
      <c r="B32" s="9">
        <v>11100</v>
      </c>
    </row>
    <row r="33" spans="1:3" x14ac:dyDescent="0.25">
      <c r="A33" t="s">
        <v>31</v>
      </c>
      <c r="B33" s="9">
        <v>3500</v>
      </c>
    </row>
    <row r="34" spans="1:3" x14ac:dyDescent="0.25">
      <c r="A34" t="s">
        <v>32</v>
      </c>
      <c r="B34" s="9">
        <v>23000</v>
      </c>
    </row>
    <row r="35" spans="1:3" x14ac:dyDescent="0.25">
      <c r="A35" t="s">
        <v>33</v>
      </c>
      <c r="B35" s="9">
        <v>50</v>
      </c>
    </row>
    <row r="36" spans="1:3" x14ac:dyDescent="0.25">
      <c r="A36" t="s">
        <v>34</v>
      </c>
      <c r="B36" s="9">
        <v>100</v>
      </c>
    </row>
    <row r="37" spans="1:3" x14ac:dyDescent="0.25">
      <c r="A37" t="s">
        <v>35</v>
      </c>
      <c r="B37" s="9">
        <v>75</v>
      </c>
    </row>
    <row r="38" spans="1:3" x14ac:dyDescent="0.25">
      <c r="A38" t="s">
        <v>36</v>
      </c>
      <c r="B38" s="9">
        <v>400</v>
      </c>
    </row>
    <row r="39" spans="1:3" x14ac:dyDescent="0.25">
      <c r="A39" t="s">
        <v>37</v>
      </c>
      <c r="B39" s="9">
        <v>0</v>
      </c>
    </row>
    <row r="40" spans="1:3" x14ac:dyDescent="0.25">
      <c r="A40" t="s">
        <v>38</v>
      </c>
      <c r="B40" s="9">
        <v>22000</v>
      </c>
    </row>
    <row r="41" spans="1:3" x14ac:dyDescent="0.25">
      <c r="A41" t="s">
        <v>39</v>
      </c>
      <c r="B41" s="9">
        <v>30000</v>
      </c>
    </row>
    <row r="42" spans="1:3" x14ac:dyDescent="0.25">
      <c r="A42" t="s">
        <v>40</v>
      </c>
      <c r="B42" s="9">
        <v>12300</v>
      </c>
    </row>
    <row r="43" spans="1:3" x14ac:dyDescent="0.25">
      <c r="A43" t="s">
        <v>41</v>
      </c>
      <c r="B43" s="9">
        <v>25000</v>
      </c>
    </row>
    <row r="44" spans="1:3" x14ac:dyDescent="0.25">
      <c r="A44" t="s">
        <v>42</v>
      </c>
      <c r="B44" s="9">
        <v>50</v>
      </c>
    </row>
    <row r="45" spans="1:3" x14ac:dyDescent="0.25">
      <c r="A45" t="s">
        <v>43</v>
      </c>
      <c r="B45" s="9">
        <v>0</v>
      </c>
    </row>
    <row r="46" spans="1:3" x14ac:dyDescent="0.25">
      <c r="A46" s="3" t="s">
        <v>44</v>
      </c>
      <c r="B46" s="9">
        <v>-5000</v>
      </c>
      <c r="C46" s="5"/>
    </row>
    <row r="47" spans="1:3" x14ac:dyDescent="0.25">
      <c r="A47" s="3" t="s">
        <v>45</v>
      </c>
      <c r="B47" s="9">
        <v>-30000</v>
      </c>
      <c r="C47" s="5"/>
    </row>
    <row r="48" spans="1:3" x14ac:dyDescent="0.25">
      <c r="A48" s="3" t="s">
        <v>46</v>
      </c>
      <c r="B48" s="9">
        <v>-15000</v>
      </c>
      <c r="C48" s="5"/>
    </row>
    <row r="49" spans="1:3" x14ac:dyDescent="0.25">
      <c r="A49" s="3" t="s">
        <v>47</v>
      </c>
      <c r="B49" s="9">
        <v>2500</v>
      </c>
      <c r="C49" s="5"/>
    </row>
    <row r="50" spans="1:3" x14ac:dyDescent="0.25">
      <c r="A50" s="11" t="s">
        <v>48</v>
      </c>
      <c r="B50" s="6">
        <v>0</v>
      </c>
      <c r="C50" s="12"/>
    </row>
    <row r="51" spans="1:3" x14ac:dyDescent="0.25">
      <c r="A51" t="s">
        <v>49</v>
      </c>
      <c r="B51" s="9">
        <v>2000</v>
      </c>
    </row>
    <row r="52" spans="1:3" x14ac:dyDescent="0.25">
      <c r="A52" t="s">
        <v>50</v>
      </c>
      <c r="B52" s="9">
        <v>0</v>
      </c>
    </row>
    <row r="53" spans="1:3" ht="27" x14ac:dyDescent="0.25">
      <c r="A53" s="12" t="s">
        <v>51</v>
      </c>
      <c r="B53" s="13">
        <v>200000</v>
      </c>
    </row>
    <row r="54" spans="1:3" x14ac:dyDescent="0.25">
      <c r="A54" s="14" t="s">
        <v>52</v>
      </c>
      <c r="B54" s="15">
        <f>SUM(B24:B53)</f>
        <v>2556788</v>
      </c>
      <c r="C54" s="14"/>
    </row>
    <row r="55" spans="1:3" x14ac:dyDescent="0.25">
      <c r="B55" s="9"/>
    </row>
    <row r="56" spans="1:3" x14ac:dyDescent="0.25">
      <c r="A56" s="1" t="s">
        <v>53</v>
      </c>
      <c r="B56" s="9">
        <f>B21-B54</f>
        <v>-13279318.270000001</v>
      </c>
      <c r="C56" s="1"/>
    </row>
    <row r="57" spans="1:3" x14ac:dyDescent="0.25">
      <c r="B57" s="9"/>
    </row>
    <row r="58" spans="1:3" x14ac:dyDescent="0.25">
      <c r="A58" t="s">
        <v>54</v>
      </c>
      <c r="B58" s="16">
        <f>'[1]DEDUCTION FROM REV'!$I$84</f>
        <v>3216575.6099999994</v>
      </c>
    </row>
    <row r="59" spans="1:3" x14ac:dyDescent="0.25">
      <c r="A59" s="1" t="s">
        <v>55</v>
      </c>
      <c r="B59" s="13">
        <f>SUM(B56:B58)</f>
        <v>-10062742.660000002</v>
      </c>
      <c r="C59" s="1"/>
    </row>
    <row r="60" spans="1:3" x14ac:dyDescent="0.25">
      <c r="B60" s="9"/>
    </row>
    <row r="61" spans="1:3" x14ac:dyDescent="0.25">
      <c r="A61" s="1" t="s">
        <v>56</v>
      </c>
      <c r="B61" s="13"/>
      <c r="C61" s="1"/>
    </row>
    <row r="62" spans="1:3" x14ac:dyDescent="0.25">
      <c r="A62" s="3" t="s">
        <v>57</v>
      </c>
      <c r="B62" s="17">
        <f>'[1]routine care'!$I$25</f>
        <v>1698369</v>
      </c>
      <c r="C62" s="5"/>
    </row>
    <row r="63" spans="1:3" x14ac:dyDescent="0.25">
      <c r="A63" s="3" t="s">
        <v>58</v>
      </c>
      <c r="B63" s="17">
        <f>'[1]rehab physical therapy'!$I$26</f>
        <v>765318</v>
      </c>
      <c r="C63" s="5"/>
    </row>
    <row r="64" spans="1:3" x14ac:dyDescent="0.25">
      <c r="A64" s="3" t="s">
        <v>59</v>
      </c>
      <c r="B64" s="17">
        <f>'[1]rehab speech therapy'!$I$13</f>
        <v>87481</v>
      </c>
      <c r="C64" s="5"/>
    </row>
    <row r="65" spans="1:3" x14ac:dyDescent="0.25">
      <c r="A65" s="3" t="s">
        <v>60</v>
      </c>
      <c r="B65" s="17">
        <f>'[1]Trinity Center'!$I$21</f>
        <v>319634</v>
      </c>
      <c r="C65" s="5"/>
    </row>
    <row r="66" spans="1:3" x14ac:dyDescent="0.25">
      <c r="A66" s="3" t="s">
        <v>17</v>
      </c>
      <c r="B66" s="17">
        <f>[1]CROWELL!$I$24</f>
        <v>194175</v>
      </c>
      <c r="C66" s="5"/>
    </row>
    <row r="67" spans="1:3" x14ac:dyDescent="0.25">
      <c r="A67" s="3" t="s">
        <v>61</v>
      </c>
      <c r="B67" s="17">
        <f>'[1]Central Supply'!$I$21</f>
        <v>126687.6</v>
      </c>
      <c r="C67" s="5"/>
    </row>
    <row r="68" spans="1:3" x14ac:dyDescent="0.25">
      <c r="A68" s="3" t="s">
        <v>62</v>
      </c>
      <c r="B68" s="17">
        <f>'[1]Emergency Room'!$M$21</f>
        <v>658725</v>
      </c>
      <c r="C68" s="5"/>
    </row>
    <row r="69" spans="1:3" x14ac:dyDescent="0.25">
      <c r="A69" s="3" t="s">
        <v>63</v>
      </c>
      <c r="B69" s="17">
        <f>'[1]Emergency Room'!$M$30</f>
        <v>2250</v>
      </c>
      <c r="C69" s="5"/>
    </row>
    <row r="70" spans="1:3" x14ac:dyDescent="0.25">
      <c r="A70" s="3" t="s">
        <v>64</v>
      </c>
      <c r="B70" s="17">
        <f>'[1]procedure room'!$H$5</f>
        <v>2025</v>
      </c>
      <c r="C70" s="5"/>
    </row>
    <row r="71" spans="1:3" x14ac:dyDescent="0.25">
      <c r="A71" s="3" t="s">
        <v>65</v>
      </c>
      <c r="B71" s="17">
        <f>'[1]ADMIN AND OTHER'!$H$9</f>
        <v>1500</v>
      </c>
      <c r="C71" s="5"/>
    </row>
    <row r="72" spans="1:3" x14ac:dyDescent="0.25">
      <c r="A72" s="3" t="s">
        <v>66</v>
      </c>
      <c r="B72" s="17">
        <f>'[1]RESP THERAPY'!$I$14</f>
        <v>21850</v>
      </c>
      <c r="C72" s="5"/>
    </row>
    <row r="73" spans="1:3" x14ac:dyDescent="0.25">
      <c r="A73" s="3" t="s">
        <v>67</v>
      </c>
      <c r="B73" s="17">
        <f>[1]Lab!$I$36</f>
        <v>663401.14</v>
      </c>
      <c r="C73" s="5"/>
    </row>
    <row r="74" spans="1:3" x14ac:dyDescent="0.25">
      <c r="A74" s="3" t="s">
        <v>68</v>
      </c>
      <c r="B74" s="17">
        <f>'[1]Blood Bank'!$I$11</f>
        <v>40000</v>
      </c>
      <c r="C74" s="5"/>
    </row>
    <row r="75" spans="1:3" x14ac:dyDescent="0.25">
      <c r="A75" s="3" t="s">
        <v>69</v>
      </c>
      <c r="B75" s="17">
        <f>[1]RADIOLOGY!$I$29</f>
        <v>213636.2</v>
      </c>
      <c r="C75" s="5"/>
    </row>
    <row r="76" spans="1:3" x14ac:dyDescent="0.25">
      <c r="A76" s="3" t="s">
        <v>70</v>
      </c>
      <c r="B76" s="17">
        <f>'[1]CT REVENUE'!$I$16</f>
        <v>54477.04</v>
      </c>
      <c r="C76" s="5"/>
    </row>
    <row r="77" spans="1:3" x14ac:dyDescent="0.25">
      <c r="A77" s="3" t="s">
        <v>71</v>
      </c>
      <c r="B77" s="17">
        <f>[1]MRI!$I$12</f>
        <v>43475</v>
      </c>
      <c r="C77" s="5"/>
    </row>
    <row r="78" spans="1:3" x14ac:dyDescent="0.25">
      <c r="A78" s="3" t="s">
        <v>72</v>
      </c>
      <c r="B78" s="17">
        <f>[1]PHARMACY!$I$29</f>
        <v>457178</v>
      </c>
      <c r="C78" s="5"/>
    </row>
    <row r="79" spans="1:3" x14ac:dyDescent="0.25">
      <c r="A79" s="3" t="s">
        <v>73</v>
      </c>
      <c r="B79" s="17">
        <f>'[1]MEDICAL RECORDS'!$H$14</f>
        <v>130322</v>
      </c>
      <c r="C79" s="5"/>
    </row>
    <row r="80" spans="1:3" x14ac:dyDescent="0.25">
      <c r="A80" s="3" t="s">
        <v>74</v>
      </c>
      <c r="B80" s="17">
        <f>[1]DIETARY!$H$12</f>
        <v>142079.52000000002</v>
      </c>
      <c r="C80" s="5"/>
    </row>
    <row r="81" spans="1:3" x14ac:dyDescent="0.25">
      <c r="A81" s="3" t="s">
        <v>75</v>
      </c>
      <c r="B81" s="17">
        <f>'[1]PLANT OPERATIONS'!$I$21</f>
        <v>229836</v>
      </c>
      <c r="C81" s="5"/>
    </row>
    <row r="82" spans="1:3" x14ac:dyDescent="0.25">
      <c r="A82" s="3" t="s">
        <v>76</v>
      </c>
      <c r="B82" s="17">
        <f>[1]HOUSEKEEPING!$H$10</f>
        <v>133399</v>
      </c>
      <c r="C82" s="5"/>
    </row>
    <row r="83" spans="1:3" x14ac:dyDescent="0.25">
      <c r="A83" s="3" t="s">
        <v>77</v>
      </c>
      <c r="B83" s="17">
        <f>'[1]BUSINESS OFFICE'!$H$19</f>
        <v>356938</v>
      </c>
      <c r="C83" s="5"/>
    </row>
    <row r="84" spans="1:3" x14ac:dyDescent="0.25">
      <c r="A84" s="3" t="s">
        <v>78</v>
      </c>
      <c r="B84" s="17">
        <f>'[1]ADMIN AND OTHER'!$H$70</f>
        <v>783393.04</v>
      </c>
      <c r="C84" s="5"/>
    </row>
    <row r="85" spans="1:3" x14ac:dyDescent="0.25">
      <c r="A85" s="3" t="s">
        <v>18</v>
      </c>
      <c r="B85" s="17">
        <f>'[1]QUANAH CLINIC'!$I$29</f>
        <v>1074990</v>
      </c>
      <c r="C85" s="5"/>
    </row>
    <row r="86" spans="1:3" x14ac:dyDescent="0.25">
      <c r="A86" s="3" t="s">
        <v>79</v>
      </c>
      <c r="B86" s="17">
        <f>'[1]ADMIN AND OTHER'!$H$24</f>
        <v>325000</v>
      </c>
      <c r="C86" s="5"/>
    </row>
    <row r="87" spans="1:3" x14ac:dyDescent="0.25">
      <c r="A87" s="3" t="s">
        <v>80</v>
      </c>
      <c r="B87" s="17">
        <f>'[1]ADMIN AND OTHER'!$H$18</f>
        <v>122800</v>
      </c>
      <c r="C87" s="5"/>
    </row>
    <row r="88" spans="1:3" x14ac:dyDescent="0.25">
      <c r="A88" s="3" t="s">
        <v>81</v>
      </c>
      <c r="B88" s="17">
        <f>'[1]ADMIN AND OTHER'!$H$21</f>
        <v>19000</v>
      </c>
      <c r="C88" s="5"/>
    </row>
    <row r="89" spans="1:3" x14ac:dyDescent="0.25">
      <c r="A89" s="3" t="s">
        <v>82</v>
      </c>
      <c r="B89" s="17">
        <f>'[1]ADMIN AND OTHER'!$H$20</f>
        <v>80</v>
      </c>
      <c r="C89" s="5"/>
    </row>
    <row r="90" spans="1:3" x14ac:dyDescent="0.25">
      <c r="A90" s="3" t="s">
        <v>83</v>
      </c>
      <c r="B90" s="17">
        <f>'[1]EMPLOYEE BENEFITS'!$H$2</f>
        <v>358868</v>
      </c>
      <c r="C90" s="5"/>
    </row>
    <row r="91" spans="1:3" x14ac:dyDescent="0.25">
      <c r="A91" s="3" t="s">
        <v>84</v>
      </c>
      <c r="B91" s="17">
        <f>'[1]EMPLOYEE BENEFITS'!$H$3</f>
        <v>29000</v>
      </c>
      <c r="C91" s="5"/>
    </row>
    <row r="92" spans="1:3" x14ac:dyDescent="0.25">
      <c r="A92" s="3" t="s">
        <v>85</v>
      </c>
      <c r="B92" s="17">
        <f>'[1]EMPLOYEE BENEFITS'!$H$78</f>
        <v>2000</v>
      </c>
      <c r="C92" s="5"/>
    </row>
    <row r="93" spans="1:3" x14ac:dyDescent="0.25">
      <c r="A93" s="3" t="s">
        <v>86</v>
      </c>
      <c r="B93" s="17">
        <f>'[1]EMPLOYEE BENEFITS'!$H$74</f>
        <v>414533.72000000003</v>
      </c>
      <c r="C93" s="5"/>
    </row>
    <row r="94" spans="1:3" x14ac:dyDescent="0.25">
      <c r="A94" s="3" t="s">
        <v>87</v>
      </c>
      <c r="B94" s="17">
        <f>'[1]EMPLOYEE BENEFITS'!$H$80</f>
        <v>55575</v>
      </c>
      <c r="C94" s="5"/>
    </row>
    <row r="95" spans="1:3" x14ac:dyDescent="0.25">
      <c r="A95" s="3" t="s">
        <v>88</v>
      </c>
      <c r="B95" s="17">
        <f>'[1]EMPLOYEE BENEFITS'!$H$82</f>
        <v>8300</v>
      </c>
      <c r="C95" s="5"/>
    </row>
    <row r="96" spans="1:3" x14ac:dyDescent="0.25">
      <c r="A96" s="3" t="s">
        <v>89</v>
      </c>
      <c r="B96" s="17">
        <v>0</v>
      </c>
      <c r="C96" s="5"/>
    </row>
    <row r="97" spans="1:3" x14ac:dyDescent="0.25">
      <c r="A97" s="3" t="s">
        <v>90</v>
      </c>
      <c r="B97" s="17">
        <v>0</v>
      </c>
      <c r="C97" s="5"/>
    </row>
    <row r="98" spans="1:3" x14ac:dyDescent="0.25">
      <c r="A98" s="3" t="s">
        <v>91</v>
      </c>
      <c r="B98" s="17">
        <f>'[1]ADMIN AND OTHER'!$H$31</f>
        <v>-1500</v>
      </c>
      <c r="C98" s="5"/>
    </row>
    <row r="99" spans="1:3" x14ac:dyDescent="0.25">
      <c r="A99" s="3" t="s">
        <v>92</v>
      </c>
      <c r="B99" s="17">
        <f>'[1]ADMIN AND OTHER'!$H$34</f>
        <v>1000</v>
      </c>
      <c r="C99" s="5"/>
    </row>
    <row r="100" spans="1:3" x14ac:dyDescent="0.25">
      <c r="A100" s="3" t="s">
        <v>93</v>
      </c>
      <c r="B100" s="17">
        <f>'[1]ADMIN AND OTHER'!$H$30</f>
        <v>750</v>
      </c>
      <c r="C100" s="5"/>
    </row>
    <row r="101" spans="1:3" x14ac:dyDescent="0.25">
      <c r="A101" s="3" t="s">
        <v>94</v>
      </c>
      <c r="B101" s="17">
        <v>0</v>
      </c>
      <c r="C101" s="5"/>
    </row>
    <row r="102" spans="1:3" x14ac:dyDescent="0.25">
      <c r="A102" s="3" t="s">
        <v>95</v>
      </c>
      <c r="B102" s="17">
        <f>'[1]ADMIN AND OTHER'!$H$4</f>
        <v>775000</v>
      </c>
      <c r="C102" s="5"/>
    </row>
    <row r="103" spans="1:3" x14ac:dyDescent="0.25">
      <c r="A103" s="3" t="s">
        <v>96</v>
      </c>
      <c r="B103" s="17">
        <f>'[1]ADMIN AND OTHER'!$H$29</f>
        <v>27985.54</v>
      </c>
      <c r="C103" s="5"/>
    </row>
    <row r="104" spans="1:3" x14ac:dyDescent="0.25">
      <c r="A104" s="11" t="s">
        <v>97</v>
      </c>
      <c r="B104" s="17">
        <f>SUM(B62:B103)</f>
        <v>10339531.799999999</v>
      </c>
      <c r="C104" s="12"/>
    </row>
    <row r="105" spans="1:3" x14ac:dyDescent="0.25">
      <c r="A105" s="14" t="s">
        <v>98</v>
      </c>
      <c r="B105" s="16">
        <f>B59+B104</f>
        <v>276789.13999999687</v>
      </c>
      <c r="C105" s="14"/>
    </row>
    <row r="106" spans="1:3" x14ac:dyDescent="0.25">
      <c r="B106" s="9"/>
    </row>
    <row r="107" spans="1:3" x14ac:dyDescent="0.25">
      <c r="A107" s="18" t="s">
        <v>99</v>
      </c>
      <c r="B107" s="19">
        <f>'[1]ADMIN AND OTHER'!$H$32</f>
        <v>-288000</v>
      </c>
      <c r="C107" s="18"/>
    </row>
    <row r="108" spans="1:3" x14ac:dyDescent="0.25">
      <c r="A108" s="14" t="s">
        <v>100</v>
      </c>
      <c r="B108" s="9">
        <f>SUM(B105:B107)</f>
        <v>-11210.860000003129</v>
      </c>
    </row>
    <row r="109" spans="1:3" x14ac:dyDescent="0.25">
      <c r="B10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Betts</dc:creator>
  <cp:lastModifiedBy>Tracy Betts</cp:lastModifiedBy>
  <dcterms:created xsi:type="dcterms:W3CDTF">2022-08-11T21:56:49Z</dcterms:created>
  <dcterms:modified xsi:type="dcterms:W3CDTF">2022-08-11T21:58:07Z</dcterms:modified>
</cp:coreProperties>
</file>